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202300"/>
  <xr:revisionPtr revIDLastSave="0" documentId="13_ncr:1_{91433CF4-BE8F-402B-9DF8-3BC4604F18FB}" xr6:coauthVersionLast="47" xr6:coauthVersionMax="47" xr10:uidLastSave="{00000000-0000-0000-0000-000000000000}"/>
  <bookViews>
    <workbookView xWindow="7650" yWindow="540" windowWidth="24920" windowHeight="20420" xr2:uid="{3EDC3286-37F7-494C-8238-AC5415FCCC5A}"/>
  </bookViews>
  <sheets>
    <sheet name="シフト作成表" sheetId="9" r:id="rId1"/>
    <sheet name="スタッフ登録" sheetId="8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8" i="9" l="1"/>
  <c r="AF16" i="9"/>
  <c r="AE18" i="9"/>
  <c r="AE16" i="9"/>
  <c r="AD18" i="9"/>
  <c r="AD16" i="9"/>
  <c r="AC18" i="9"/>
  <c r="AC16" i="9"/>
  <c r="AB18" i="9"/>
  <c r="AB16" i="9"/>
  <c r="AA18" i="9"/>
  <c r="AA16" i="9"/>
  <c r="Z18" i="9"/>
  <c r="Z16" i="9"/>
  <c r="Y18" i="9"/>
  <c r="Y16" i="9"/>
  <c r="X18" i="9"/>
  <c r="X16" i="9"/>
  <c r="W18" i="9"/>
  <c r="W16" i="9"/>
  <c r="V18" i="9"/>
  <c r="V16" i="9"/>
  <c r="U18" i="9"/>
  <c r="U16" i="9"/>
  <c r="T18" i="9"/>
  <c r="T16" i="9"/>
  <c r="S18" i="9"/>
  <c r="S16" i="9"/>
  <c r="R18" i="9"/>
  <c r="R16" i="9"/>
  <c r="Q18" i="9"/>
  <c r="Q16" i="9"/>
  <c r="P18" i="9"/>
  <c r="P16" i="9"/>
  <c r="O18" i="9"/>
  <c r="O16" i="9"/>
  <c r="N18" i="9"/>
  <c r="N16" i="9"/>
  <c r="M18" i="9"/>
  <c r="M16" i="9"/>
  <c r="L18" i="9"/>
  <c r="L16" i="9"/>
  <c r="K18" i="9"/>
  <c r="K16" i="9"/>
  <c r="J16" i="9"/>
  <c r="J18" i="9" s="1"/>
  <c r="I16" i="9"/>
  <c r="I18" i="9" s="1"/>
  <c r="H16" i="9"/>
  <c r="H18" i="9" s="1"/>
  <c r="G16" i="9"/>
  <c r="G18" i="9" s="1"/>
  <c r="F16" i="9"/>
  <c r="F18" i="9" s="1"/>
  <c r="E16" i="9"/>
  <c r="E18" i="9" s="1"/>
  <c r="D16" i="9"/>
  <c r="D18" i="9" s="1"/>
  <c r="C16" i="9"/>
  <c r="C18" i="9" s="1"/>
  <c r="B15" i="9"/>
  <c r="B14" i="9"/>
  <c r="B13" i="9"/>
  <c r="B12" i="9"/>
  <c r="B11" i="9"/>
  <c r="B10" i="9"/>
  <c r="B9" i="9"/>
  <c r="B8" i="9"/>
  <c r="B7" i="9"/>
  <c r="B6" i="9"/>
  <c r="A15" i="9"/>
  <c r="A14" i="9"/>
  <c r="A13" i="9"/>
  <c r="A12" i="9"/>
  <c r="A11" i="9"/>
  <c r="A10" i="9"/>
  <c r="A9" i="9"/>
  <c r="A8" i="9"/>
  <c r="A7" i="9"/>
  <c r="A6" i="9"/>
  <c r="B20" i="9" l="1"/>
</calcChain>
</file>

<file path=xl/sharedStrings.xml><?xml version="1.0" encoding="utf-8"?>
<sst xmlns="http://schemas.openxmlformats.org/spreadsheetml/2006/main" count="23" uniqueCount="22">
  <si>
    <t>【設定】スタッフ・時給マスタ</t>
  </si>
  <si>
    <t>No</t>
  </si>
  <si>
    <t>スタッフ名</t>
  </si>
  <si>
    <t>時給(円)</t>
  </si>
  <si>
    <t>備考（得意ポジション等）</t>
  </si>
  <si>
    <t>スタッフA</t>
  </si>
  <si>
    <t>スタッフB</t>
  </si>
  <si>
    <t>スタッフC</t>
  </si>
  <si>
    <t>スタッフD</t>
  </si>
  <si>
    <t>スタッフE</t>
  </si>
  <si>
    <t>スタッフF</t>
  </si>
  <si>
    <t>スタッフG</t>
  </si>
  <si>
    <t>スタッフH</t>
  </si>
  <si>
    <t>スタッフI</t>
  </si>
  <si>
    <t>スタッフJ</t>
  </si>
  <si>
    <t>最強シフト管理表（人件費自動計算）</t>
  </si>
  <si>
    <t>日付：</t>
  </si>
  <si>
    <t>本日給与</t>
  </si>
  <si>
    <t>出勤人数</t>
  </si>
  <si>
    <t>必要人数</t>
  </si>
  <si>
    <t>判定</t>
  </si>
  <si>
    <t>本日の人件費合計：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</si>
</sst>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yyyy/m/d\ \(aaa\)"/>
    <numFmt numFmtId="181" formatCode="#,##0&quot; 円&quot;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rgb="FFFFFFFF"/>
      <name val="游ゴシック"/>
      <family val="2"/>
      <charset val="128"/>
      <scheme val="minor"/>
    </font>
    <font>
      <sz val="9"/>
      <color rgb="FFFFFFFF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34495E"/>
        <bgColor indexed="64"/>
      </patternFill>
    </fill>
  </fills>
  <borders count="2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3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3" borderId="0" xfId="0" applyFont="1" applyFill="1" applyAlignment="1">
      <alignment horizontal="center" vertical="center"/>
    </xf>
    <xf numFmtId="20" fontId="5" fillId="3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center" vertical="center"/>
    </xf>
    <xf numFmtId="179" fontId="6" fillId="2" borderId="0" xfId="0" applyNumberFormat="1" applyFont="1" applyFill="1" applyAlignment="1">
      <alignment horizontal="center" vertical="center"/>
    </xf>
    <xf numFmtId="181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3">
    <dxf>
      <font>
        <b/>
        <i val="0"/>
        <color rgb="FFFFFFFF"/>
      </font>
      <fill>
        <patternFill>
          <bgColor rgb="FFE74C3C"/>
        </patternFill>
      </fill>
    </dxf>
    <dxf>
      <font>
        <color rgb="FF3498DB"/>
      </font>
      <fill>
        <patternFill>
          <bgColor rgb="FF3498DB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7C56ED-27BA-48A9-BB06-BC813ABA471A}" name="StaffTable" displayName="StaffTable" ref="A3:D13" totalsRowShown="0">
  <autoFilter ref="A3:D13" xr:uid="{D57C56ED-27BA-48A9-BB06-BC813ABA471A}"/>
  <tableColumns count="4">
    <tableColumn id="1" xr3:uid="{2B7EB3F4-01E9-4177-8DAE-C091A8D71A10}" name="No"/>
    <tableColumn id="2" xr3:uid="{03B453D6-CC19-480B-9AD2-174782D3D16A}" name="スタッフ名"/>
    <tableColumn id="3" xr3:uid="{EDA548EC-9407-407D-BFAF-126A67446BC1}" name="時給(円)" dataDxfId="2"/>
    <tableColumn id="4" xr3:uid="{86CA845B-729F-4782-930C-26AFB7BABD08}" name="備考（得意ポジション等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013E-CEA1-4C68-A8A6-166954FD65A3}">
  <sheetPr codeName="Sheet9"/>
  <dimension ref="A1:AF20"/>
  <sheetViews>
    <sheetView showGridLines="0" tabSelected="1" workbookViewId="0"/>
  </sheetViews>
  <sheetFormatPr defaultRowHeight="18" x14ac:dyDescent="0.55000000000000004"/>
  <cols>
    <col min="1" max="1" width="15.58203125" customWidth="1"/>
    <col min="2" max="2" width="12.58203125" customWidth="1"/>
    <col min="3" max="32" width="4.58203125" customWidth="1"/>
  </cols>
  <sheetData>
    <row r="1" spans="1:32" ht="26.5" x14ac:dyDescent="0.55000000000000004">
      <c r="A1" s="3" t="s">
        <v>15</v>
      </c>
    </row>
    <row r="3" spans="1:32" ht="20" x14ac:dyDescent="0.55000000000000004">
      <c r="B3" s="7" t="s">
        <v>16</v>
      </c>
      <c r="C3" s="9">
        <v>46008</v>
      </c>
      <c r="D3" s="8"/>
      <c r="E3" s="8"/>
      <c r="F3" s="8"/>
      <c r="G3" s="8"/>
      <c r="H3" s="8"/>
      <c r="I3" s="8"/>
      <c r="J3" s="8"/>
    </row>
    <row r="5" spans="1:32" x14ac:dyDescent="0.55000000000000004">
      <c r="A5" s="4" t="s">
        <v>2</v>
      </c>
      <c r="B5" s="4" t="s">
        <v>17</v>
      </c>
      <c r="C5" s="5">
        <v>0.375</v>
      </c>
      <c r="D5" s="5">
        <v>0.39583333333333331</v>
      </c>
      <c r="E5" s="5">
        <v>0.41666666666666669</v>
      </c>
      <c r="F5" s="5">
        <v>0.4375</v>
      </c>
      <c r="G5" s="5">
        <v>0.45833333333333331</v>
      </c>
      <c r="H5" s="5">
        <v>0.47916666666666669</v>
      </c>
      <c r="I5" s="5">
        <v>0.5</v>
      </c>
      <c r="J5" s="5">
        <v>0.52083333333333337</v>
      </c>
      <c r="K5" s="5">
        <v>0.54166666666666663</v>
      </c>
      <c r="L5" s="5">
        <v>0.5625</v>
      </c>
      <c r="M5" s="5">
        <v>0.58333333333333337</v>
      </c>
      <c r="N5" s="5">
        <v>0.60416666666666663</v>
      </c>
      <c r="O5" s="5">
        <v>0.625</v>
      </c>
      <c r="P5" s="5">
        <v>0.64583333333333337</v>
      </c>
      <c r="Q5" s="5">
        <v>0.66666666666666663</v>
      </c>
      <c r="R5" s="5">
        <v>0.6875</v>
      </c>
      <c r="S5" s="5">
        <v>0.70833333333333337</v>
      </c>
      <c r="T5" s="5">
        <v>0.72916666666666663</v>
      </c>
      <c r="U5" s="5">
        <v>0.75</v>
      </c>
      <c r="V5" s="5">
        <v>0.77083333333333337</v>
      </c>
      <c r="W5" s="5">
        <v>0.79166666666666663</v>
      </c>
      <c r="X5" s="5">
        <v>0.8125</v>
      </c>
      <c r="Y5" s="5">
        <v>0.83333333333333337</v>
      </c>
      <c r="Z5" s="5">
        <v>0.85416666666666663</v>
      </c>
      <c r="AA5" s="5">
        <v>0.875</v>
      </c>
      <c r="AB5" s="5">
        <v>0.89583333333333337</v>
      </c>
      <c r="AC5" s="5">
        <v>0.91666666666666663</v>
      </c>
      <c r="AD5" s="5">
        <v>0.9375</v>
      </c>
      <c r="AE5" s="5">
        <v>0.95833333333333337</v>
      </c>
      <c r="AF5" s="5">
        <v>0.97916666666666663</v>
      </c>
    </row>
    <row r="6" spans="1:32" x14ac:dyDescent="0.55000000000000004">
      <c r="A6" t="str">
        <f>IFERROR(INDEX(StaffTable[スタッフ名],1),"")</f>
        <v>スタッフA</v>
      </c>
      <c r="B6" s="2">
        <f>COUNTIF(C6:AF6, "■") * 0.5 * IFERROR(VLOOKUP(A6,StaffTable[[スタッフ名]:[時給(円)]],2,FALSE),0)</f>
        <v>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55000000000000004">
      <c r="A7" t="str">
        <f>IFERROR(INDEX(StaffTable[スタッフ名],2),"")</f>
        <v>スタッフB</v>
      </c>
      <c r="B7" s="2">
        <f>COUNTIF(C7:AF7, "■") * 0.5 * IFERROR(VLOOKUP(A7,StaffTable[[スタッフ名]:[時給(円)]],2,FALSE),0)</f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55000000000000004">
      <c r="A8" t="str">
        <f>IFERROR(INDEX(StaffTable[スタッフ名],3),"")</f>
        <v>スタッフC</v>
      </c>
      <c r="B8" s="2">
        <f>COUNTIF(C8:AF8, "■") * 0.5 * IFERROR(VLOOKUP(A8,StaffTable[[スタッフ名]:[時給(円)]],2,FALSE),0)</f>
        <v>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55000000000000004">
      <c r="A9" t="str">
        <f>IFERROR(INDEX(StaffTable[スタッフ名],4),"")</f>
        <v>スタッフD</v>
      </c>
      <c r="B9" s="2">
        <f>COUNTIF(C9:AF9, "■") * 0.5 * IFERROR(VLOOKUP(A9,StaffTable[[スタッフ名]:[時給(円)]],2,FALSE),0)</f>
        <v>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55000000000000004">
      <c r="A10" t="str">
        <f>IFERROR(INDEX(StaffTable[スタッフ名],5),"")</f>
        <v>スタッフE</v>
      </c>
      <c r="B10" s="2">
        <f>COUNTIF(C10:AF10, "■") * 0.5 * IFERROR(VLOOKUP(A10,StaffTable[[スタッフ名]:[時給(円)]],2,FALSE),0)</f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55000000000000004">
      <c r="A11" t="str">
        <f>IFERROR(INDEX(StaffTable[スタッフ名],6),"")</f>
        <v>スタッフF</v>
      </c>
      <c r="B11" s="2">
        <f>COUNTIF(C11:AF11, "■") * 0.5 * IFERROR(VLOOKUP(A11,StaffTable[[スタッフ名]:[時給(円)]],2,FALSE),0)</f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55000000000000004">
      <c r="A12" t="str">
        <f>IFERROR(INDEX(StaffTable[スタッフ名],7),"")</f>
        <v>スタッフG</v>
      </c>
      <c r="B12" s="2">
        <f>COUNTIF(C12:AF12, "■") * 0.5 * IFERROR(VLOOKUP(A12,StaffTable[[スタッフ名]:[時給(円)]],2,FALSE),0)</f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55000000000000004">
      <c r="A13" t="str">
        <f>IFERROR(INDEX(StaffTable[スタッフ名],8),"")</f>
        <v>スタッフH</v>
      </c>
      <c r="B13" s="2">
        <f>COUNTIF(C13:AF13, "■") * 0.5 * IFERROR(VLOOKUP(A13,StaffTable[[スタッフ名]:[時給(円)]],2,FALSE),0)</f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x14ac:dyDescent="0.55000000000000004">
      <c r="A14" t="str">
        <f>IFERROR(INDEX(StaffTable[スタッフ名],9),"")</f>
        <v>スタッフI</v>
      </c>
      <c r="B14" s="2">
        <f>COUNTIF(C14:AF14, "■") * 0.5 * IFERROR(VLOOKUP(A14,StaffTable[[スタッフ名]:[時給(円)]],2,FALSE),0)</f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x14ac:dyDescent="0.55000000000000004">
      <c r="A15" t="str">
        <f>IFERROR(INDEX(StaffTable[スタッフ名],10),"")</f>
        <v>スタッフJ</v>
      </c>
      <c r="B15" s="2">
        <f>COUNTIF(C15:AF15, "■") * 0.5 * IFERROR(VLOOKUP(A15,StaffTable[[スタッフ名]:[時給(円)]],2,FALSE),0)</f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x14ac:dyDescent="0.55000000000000004">
      <c r="A16" t="s">
        <v>18</v>
      </c>
      <c r="C16">
        <f>COUNTIF($C$6:$C$15, "■")</f>
        <v>0</v>
      </c>
      <c r="D16">
        <f>COUNTIF($D$6:$D$15, "■")</f>
        <v>0</v>
      </c>
      <c r="E16">
        <f>COUNTIF($E$6:$E$15, "■")</f>
        <v>0</v>
      </c>
      <c r="F16">
        <f>COUNTIF($F$6:$F$15, "■")</f>
        <v>0</v>
      </c>
      <c r="G16">
        <f>COUNTIF($G$6:$G$15, "■")</f>
        <v>0</v>
      </c>
      <c r="H16">
        <f>COUNTIF($H$6:$H$15, "■")</f>
        <v>0</v>
      </c>
      <c r="I16">
        <f>COUNTIF($I$6:$I$15, "■")</f>
        <v>0</v>
      </c>
      <c r="J16">
        <f>COUNTIF($J$6:$J$15, "■")</f>
        <v>0</v>
      </c>
      <c r="K16">
        <f>COUNTIF($K$6:$K$15, "■")</f>
        <v>0</v>
      </c>
      <c r="L16">
        <f>COUNTIF($L$6:$L$15, "■")</f>
        <v>0</v>
      </c>
      <c r="M16">
        <f>COUNTIF($M$6:$M$15, "■")</f>
        <v>0</v>
      </c>
      <c r="N16">
        <f>COUNTIF($N$6:$N$15, "■")</f>
        <v>0</v>
      </c>
      <c r="O16">
        <f>COUNTIF($O$6:$O$15, "■")</f>
        <v>0</v>
      </c>
      <c r="P16">
        <f>COUNTIF($P$6:$P$15, "■")</f>
        <v>0</v>
      </c>
      <c r="Q16">
        <f>COUNTIF($Q$6:$Q$15, "■")</f>
        <v>0</v>
      </c>
      <c r="R16">
        <f>COUNTIF($R$6:$R$15, "■")</f>
        <v>0</v>
      </c>
      <c r="S16">
        <f>COUNTIF($S$6:$S$15, "■")</f>
        <v>0</v>
      </c>
      <c r="T16">
        <f>COUNTIF($T$6:$T$15, "■")</f>
        <v>0</v>
      </c>
      <c r="U16">
        <f>COUNTIF($U$6:$U$15, "■")</f>
        <v>0</v>
      </c>
      <c r="V16">
        <f>COUNTIF($V$6:$V$15, "■")</f>
        <v>0</v>
      </c>
      <c r="W16">
        <f>COUNTIF($W$6:$W$15, "■")</f>
        <v>0</v>
      </c>
      <c r="X16">
        <f>COUNTIF($X$6:$X$15, "■")</f>
        <v>0</v>
      </c>
      <c r="Y16">
        <f>COUNTIF($Y$6:$Y$15, "■")</f>
        <v>0</v>
      </c>
      <c r="Z16">
        <f>COUNTIF($Z$6:$Z$15, "■")</f>
        <v>0</v>
      </c>
      <c r="AA16">
        <f>COUNTIF($AA$6:$AA$15, "■")</f>
        <v>0</v>
      </c>
      <c r="AB16">
        <f>COUNTIF($AB$6:$AB$15, "■")</f>
        <v>0</v>
      </c>
      <c r="AC16">
        <f>COUNTIF($AC$6:$AC$15, "■")</f>
        <v>0</v>
      </c>
      <c r="AD16">
        <f>COUNTIF($AD$6:$AD$15, "■")</f>
        <v>0</v>
      </c>
      <c r="AE16">
        <f>COUNTIF($AE$6:$AE$15, "■")</f>
        <v>0</v>
      </c>
      <c r="AF16">
        <f>COUNTIF($AF$6:$AF$15, "■")</f>
        <v>0</v>
      </c>
    </row>
    <row r="17" spans="1:32" x14ac:dyDescent="0.55000000000000004">
      <c r="A17" t="s">
        <v>19</v>
      </c>
      <c r="C17">
        <v>2</v>
      </c>
      <c r="D17">
        <v>2</v>
      </c>
      <c r="E17">
        <v>2</v>
      </c>
      <c r="F17">
        <v>2</v>
      </c>
      <c r="G17">
        <v>5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>
        <v>2</v>
      </c>
      <c r="V17">
        <v>2</v>
      </c>
      <c r="W17">
        <v>2</v>
      </c>
      <c r="X17">
        <v>2</v>
      </c>
      <c r="Y17">
        <v>2</v>
      </c>
      <c r="Z17">
        <v>2</v>
      </c>
      <c r="AA17">
        <v>2</v>
      </c>
      <c r="AB17">
        <v>2</v>
      </c>
      <c r="AC17">
        <v>2</v>
      </c>
      <c r="AD17">
        <v>2</v>
      </c>
      <c r="AE17">
        <v>2</v>
      </c>
      <c r="AF17">
        <v>2</v>
      </c>
    </row>
    <row r="18" spans="1:32" x14ac:dyDescent="0.55000000000000004">
      <c r="A18" t="s">
        <v>20</v>
      </c>
      <c r="C18" t="str">
        <f>IF($C$16&lt;$C$17, "×", "○")</f>
        <v>×</v>
      </c>
      <c r="D18" t="str">
        <f>IF($D$16&lt;$D$17, "×", "○")</f>
        <v>×</v>
      </c>
      <c r="E18" t="str">
        <f>IF($E$16&lt;$E$17, "×", "○")</f>
        <v>×</v>
      </c>
      <c r="F18" t="str">
        <f>IF($F$16&lt;$F$17, "×", "○")</f>
        <v>×</v>
      </c>
      <c r="G18" t="str">
        <f>IF($G$16&lt;$G$17, "×", "○")</f>
        <v>×</v>
      </c>
      <c r="H18" t="str">
        <f>IF($H$16&lt;$H$17, "×", "○")</f>
        <v>×</v>
      </c>
      <c r="I18" t="str">
        <f>IF($I$16&lt;$I$17, "×", "○")</f>
        <v>×</v>
      </c>
      <c r="J18" t="str">
        <f>IF($J$16&lt;$J$17, "×", "○")</f>
        <v>×</v>
      </c>
      <c r="K18" t="str">
        <f>IF($K$16&lt;$K$17, "×", "○")</f>
        <v>×</v>
      </c>
      <c r="L18" t="str">
        <f>IF($L$16&lt;$L$17, "×", "○")</f>
        <v>×</v>
      </c>
      <c r="M18" t="str">
        <f>IF($M$16&lt;$M$17, "×", "○")</f>
        <v>×</v>
      </c>
      <c r="N18" t="str">
        <f>IF($N$16&lt;$N$17, "×", "○")</f>
        <v>×</v>
      </c>
      <c r="O18" t="str">
        <f>IF($O$16&lt;$O$17, "×", "○")</f>
        <v>×</v>
      </c>
      <c r="P18" t="str">
        <f>IF($P$16&lt;$P$17, "×", "○")</f>
        <v>×</v>
      </c>
      <c r="Q18" t="str">
        <f>IF($Q$16&lt;$Q$17, "×", "○")</f>
        <v>×</v>
      </c>
      <c r="R18" t="str">
        <f>IF($R$16&lt;$R$17, "×", "○")</f>
        <v>×</v>
      </c>
      <c r="S18" t="str">
        <f>IF($S$16&lt;$S$17, "×", "○")</f>
        <v>×</v>
      </c>
      <c r="T18" t="str">
        <f>IF($T$16&lt;$T$17, "×", "○")</f>
        <v>×</v>
      </c>
      <c r="U18" t="str">
        <f>IF($U$16&lt;$U$17, "×", "○")</f>
        <v>×</v>
      </c>
      <c r="V18" t="str">
        <f>IF($V$16&lt;$V$17, "×", "○")</f>
        <v>×</v>
      </c>
      <c r="W18" t="str">
        <f>IF($W$16&lt;$W$17, "×", "○")</f>
        <v>×</v>
      </c>
      <c r="X18" t="str">
        <f>IF($X$16&lt;$X$17, "×", "○")</f>
        <v>×</v>
      </c>
      <c r="Y18" t="str">
        <f>IF($Y$16&lt;$Y$17, "×", "○")</f>
        <v>×</v>
      </c>
      <c r="Z18" t="str">
        <f>IF($Z$16&lt;$Z$17, "×", "○")</f>
        <v>×</v>
      </c>
      <c r="AA18" t="str">
        <f>IF($AA$16&lt;$AA$17, "×", "○")</f>
        <v>×</v>
      </c>
      <c r="AB18" t="str">
        <f>IF($AB$16&lt;$AB$17, "×", "○")</f>
        <v>×</v>
      </c>
      <c r="AC18" t="str">
        <f>IF($AC$16&lt;$AC$17, "×", "○")</f>
        <v>×</v>
      </c>
      <c r="AD18" t="str">
        <f>IF($AD$16&lt;$AD$17, "×", "○")</f>
        <v>×</v>
      </c>
      <c r="AE18" t="str">
        <f>IF($AE$16&lt;$AE$17, "×", "○")</f>
        <v>×</v>
      </c>
      <c r="AF18" t="str">
        <f>IF($AF$16&lt;$AF$17, "×", "○")</f>
        <v>×</v>
      </c>
    </row>
    <row r="20" spans="1:32" ht="26.5" x14ac:dyDescent="0.55000000000000004">
      <c r="A20" t="s">
        <v>21</v>
      </c>
      <c r="B20" s="10">
        <f>SUM(B6:B15)</f>
        <v>0</v>
      </c>
      <c r="C20" s="11"/>
      <c r="D20" s="11"/>
      <c r="E20" s="11"/>
      <c r="F20" s="11"/>
    </row>
  </sheetData>
  <mergeCells count="2">
    <mergeCell ref="C3:J3"/>
    <mergeCell ref="B20:F20"/>
  </mergeCells>
  <phoneticPr fontId="2"/>
  <conditionalFormatting sqref="C6:AF15">
    <cfRule type="cellIs" dxfId="1" priority="1" stopIfTrue="1" operator="equal">
      <formula>"■"</formula>
    </cfRule>
  </conditionalFormatting>
  <conditionalFormatting sqref="C18:AF18">
    <cfRule type="cellIs" dxfId="0" priority="2" stopIfTrue="1" operator="equal">
      <formula>"×"</formula>
    </cfRule>
  </conditionalFormatting>
  <dataValidations count="1">
    <dataValidation type="list" allowBlank="1" showInputMessage="1" sqref="C6:AF15" xr:uid="{728A4DB0-CEDC-4400-8639-74122F9A88D3}">
      <formula1>"■, 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BD2F-9444-4814-B9BE-580980CF29DC}">
  <sheetPr codeName="Sheet8"/>
  <dimension ref="A1:D13"/>
  <sheetViews>
    <sheetView workbookViewId="0">
      <selection activeCell="A30" sqref="A30"/>
    </sheetView>
  </sheetViews>
  <sheetFormatPr defaultRowHeight="18" x14ac:dyDescent="0.55000000000000004"/>
  <cols>
    <col min="1" max="1" width="35.75" bestFit="1" customWidth="1"/>
    <col min="2" max="2" width="12.6640625" bestFit="1" customWidth="1"/>
    <col min="3" max="3" width="10.4140625" style="2" bestFit="1" customWidth="1"/>
    <col min="4" max="4" width="26.4140625" bestFit="1" customWidth="1"/>
  </cols>
  <sheetData>
    <row r="1" spans="1:4" ht="22.5" x14ac:dyDescent="0.55000000000000004">
      <c r="A1" s="1" t="s">
        <v>0</v>
      </c>
    </row>
    <row r="3" spans="1:4" x14ac:dyDescent="0.55000000000000004">
      <c r="A3" t="s">
        <v>1</v>
      </c>
      <c r="B3" t="s">
        <v>2</v>
      </c>
      <c r="C3" s="2" t="s">
        <v>3</v>
      </c>
      <c r="D3" t="s">
        <v>4</v>
      </c>
    </row>
    <row r="4" spans="1:4" x14ac:dyDescent="0.55000000000000004">
      <c r="A4">
        <v>1</v>
      </c>
      <c r="B4" t="s">
        <v>5</v>
      </c>
      <c r="C4" s="2">
        <v>1050</v>
      </c>
    </row>
    <row r="5" spans="1:4" x14ac:dyDescent="0.55000000000000004">
      <c r="A5">
        <v>2</v>
      </c>
      <c r="B5" t="s">
        <v>6</v>
      </c>
      <c r="C5" s="2">
        <v>1100</v>
      </c>
    </row>
    <row r="6" spans="1:4" x14ac:dyDescent="0.55000000000000004">
      <c r="A6">
        <v>3</v>
      </c>
      <c r="B6" t="s">
        <v>7</v>
      </c>
      <c r="C6" s="2">
        <v>1150</v>
      </c>
    </row>
    <row r="7" spans="1:4" x14ac:dyDescent="0.55000000000000004">
      <c r="A7">
        <v>4</v>
      </c>
      <c r="B7" t="s">
        <v>8</v>
      </c>
      <c r="C7" s="2">
        <v>1200</v>
      </c>
    </row>
    <row r="8" spans="1:4" x14ac:dyDescent="0.55000000000000004">
      <c r="A8">
        <v>5</v>
      </c>
      <c r="B8" t="s">
        <v>9</v>
      </c>
      <c r="C8" s="2">
        <v>1250</v>
      </c>
    </row>
    <row r="9" spans="1:4" x14ac:dyDescent="0.55000000000000004">
      <c r="A9">
        <v>6</v>
      </c>
      <c r="B9" t="s">
        <v>10</v>
      </c>
      <c r="C9" s="2">
        <v>1300</v>
      </c>
    </row>
    <row r="10" spans="1:4" x14ac:dyDescent="0.55000000000000004">
      <c r="A10">
        <v>7</v>
      </c>
      <c r="B10" t="s">
        <v>11</v>
      </c>
      <c r="C10" s="2">
        <v>1350</v>
      </c>
    </row>
    <row r="11" spans="1:4" x14ac:dyDescent="0.55000000000000004">
      <c r="A11">
        <v>8</v>
      </c>
      <c r="B11" t="s">
        <v>12</v>
      </c>
      <c r="C11" s="2">
        <v>1400</v>
      </c>
    </row>
    <row r="12" spans="1:4" x14ac:dyDescent="0.55000000000000004">
      <c r="A12">
        <v>9</v>
      </c>
      <c r="B12" t="s">
        <v>13</v>
      </c>
      <c r="C12" s="2">
        <v>1450</v>
      </c>
    </row>
    <row r="13" spans="1:4" x14ac:dyDescent="0.55000000000000004">
      <c r="A13">
        <v>10</v>
      </c>
      <c r="B13" t="s">
        <v>14</v>
      </c>
      <c r="C13" s="2">
        <v>1500</v>
      </c>
    </row>
  </sheetData>
  <phoneticPr fontId="2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F45F-3FF9-4B09-8928-FBF962E204E2}">
  <sheetPr codeName="Sheet1"/>
  <dimension ref="A1"/>
  <sheetViews>
    <sheetView workbookViewId="0"/>
  </sheetViews>
  <sheetFormatPr defaultRowHeight="18" x14ac:dyDescent="0.55000000000000004"/>
  <sheetData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シフト作成表</vt:lpstr>
      <vt:lpstr>スタッフ登録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2025-12-17T07:36:37Z</dcterms:created>
  <dcterms:modified xsi:type="dcterms:W3CDTF">2025-12-17T07:37:07Z</dcterms:modified>
</cp:coreProperties>
</file>